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ttsburgh\CIB\UW_Speciality\Healthcare Public Finance\- Credit Files by State\IL\Chicago, City of (IL)\Depository RFP\Chicago Depository RFP 2023\Completed Forms\"/>
    </mc:Choice>
  </mc:AlternateContent>
  <xr:revisionPtr revIDLastSave="0" documentId="13_ncr:1_{4337AB85-6339-4DA5-9C69-8138BD46B58D}" xr6:coauthVersionLast="47" xr6:coauthVersionMax="47" xr10:uidLastSave="{00000000-0000-0000-0000-000000000000}"/>
  <bookViews>
    <workbookView xWindow="768" yWindow="768" windowWidth="20004" windowHeight="11196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N25" i="1"/>
  <c r="H25" i="1"/>
  <c r="N24" i="1"/>
  <c r="H24" i="1"/>
  <c r="N22" i="1"/>
  <c r="H22" i="1"/>
  <c r="C29" i="1" l="1"/>
  <c r="C28" i="1"/>
  <c r="C27" i="1"/>
  <c r="C26" i="1"/>
  <c r="C25" i="1"/>
  <c r="C24" i="1"/>
  <c r="C23" i="1"/>
  <c r="C22" i="1"/>
  <c r="O30" i="1"/>
  <c r="N30" i="1"/>
  <c r="M30" i="1"/>
  <c r="L30" i="1"/>
  <c r="K30" i="1"/>
  <c r="J30" i="1"/>
  <c r="I30" i="1"/>
  <c r="H30" i="1"/>
  <c r="G30" i="1"/>
  <c r="F30" i="1"/>
  <c r="E30" i="1"/>
  <c r="D30" i="1"/>
  <c r="C21" i="1"/>
  <c r="E18" i="1" l="1"/>
  <c r="C30" i="1"/>
  <c r="I39" i="1" s="1"/>
  <c r="K18" i="1"/>
  <c r="H42" i="1" l="1"/>
  <c r="I35" i="1"/>
  <c r="I40" i="1"/>
  <c r="I41" i="1"/>
  <c r="F39" i="1"/>
  <c r="H39" i="1"/>
  <c r="D37" i="1"/>
  <c r="I36" i="1"/>
  <c r="E38" i="1"/>
  <c r="D43" i="1"/>
  <c r="I43" i="1"/>
  <c r="I37" i="1"/>
  <c r="E41" i="1"/>
  <c r="G40" i="1"/>
  <c r="F37" i="1"/>
  <c r="F36" i="1"/>
  <c r="H35" i="1"/>
  <c r="F42" i="1"/>
  <c r="D41" i="1"/>
  <c r="D42" i="1"/>
  <c r="F40" i="1"/>
  <c r="K35" i="1"/>
  <c r="H41" i="1"/>
  <c r="H43" i="1"/>
  <c r="E40" i="1"/>
  <c r="D39" i="1"/>
  <c r="H40" i="1"/>
  <c r="D40" i="1"/>
  <c r="E39" i="1"/>
  <c r="E36" i="1"/>
  <c r="I42" i="1"/>
  <c r="G36" i="1"/>
  <c r="I38" i="1"/>
  <c r="D35" i="1"/>
  <c r="E42" i="1"/>
  <c r="G42" i="1"/>
  <c r="G35" i="1"/>
  <c r="G38" i="1"/>
  <c r="F35" i="1"/>
  <c r="D38" i="1"/>
  <c r="H36" i="1"/>
  <c r="G41" i="1"/>
  <c r="D36" i="1"/>
  <c r="E43" i="1"/>
  <c r="F41" i="1"/>
  <c r="G39" i="1"/>
  <c r="F38" i="1"/>
  <c r="H38" i="1"/>
  <c r="H37" i="1"/>
  <c r="E37" i="1"/>
  <c r="G37" i="1"/>
  <c r="L35" i="1"/>
  <c r="E35" i="1"/>
  <c r="F43" i="1"/>
  <c r="G43" i="1"/>
  <c r="C36" i="1" l="1"/>
  <c r="I44" i="1"/>
  <c r="C41" i="1"/>
  <c r="C39" i="1"/>
  <c r="M35" i="1"/>
  <c r="C42" i="1"/>
  <c r="H44" i="1"/>
  <c r="C40" i="1"/>
  <c r="D44" i="1"/>
  <c r="G44" i="1"/>
  <c r="C38" i="1"/>
  <c r="C37" i="1"/>
  <c r="C43" i="1"/>
  <c r="C35" i="1"/>
  <c r="F44" i="1"/>
  <c r="E44" i="1"/>
  <c r="C44" i="1" l="1"/>
</calcChain>
</file>

<file path=xl/sharedStrings.xml><?xml version="1.0" encoding="utf-8"?>
<sst xmlns="http://schemas.openxmlformats.org/spreadsheetml/2006/main" count="67" uniqueCount="40">
  <si>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</si>
  <si>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</si>
  <si>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</si>
  <si>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</si>
  <si>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</si>
  <si>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</si>
  <si>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</si>
  <si>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</si>
  <si>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</si>
  <si>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</si>
  <si>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</si>
  <si>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</si>
  <si>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</si>
  <si>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</si>
  <si>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</si>
  <si>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</si>
  <si>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</si>
  <si>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</si>
  <si>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</si>
  <si>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</si>
  <si>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</si>
  <si>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</si>
  <si>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</si>
  <si>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</si>
  <si>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</si>
  <si>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</si>
  <si>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</si>
  <si>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</si>
  <si>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</si>
  <si>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</si>
  <si>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</si>
  <si>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</si>
  <si>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PNC FINANCIAL SERVICES GROUP</t>
  </si>
  <si>
    <t>Dorothy Abreu</t>
  </si>
  <si>
    <t>dorothy.abreu@gmail.com</t>
  </si>
  <si>
    <t>1 North Franklin, Ste 2800  Chicago, IL 60606</t>
  </si>
  <si>
    <t>* Information as of 12/31/22</t>
  </si>
  <si>
    <t>N/A</t>
  </si>
  <si>
    <t>$45.812M</t>
  </si>
  <si>
    <t>The Tower at PNC Plaza, 300 Fifth Avenue  Pittsburgh, PA 15222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</si>
</sst>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othy.abre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D13" sqref="D13:G13"/>
    </sheetView>
  </sheetViews>
  <sheetFormatPr defaultColWidth="9.109375" defaultRowHeight="13.8" x14ac:dyDescent="0.3"/>
  <cols>
    <col min="1" max="1" width="3.6640625" style="1" customWidth="1"/>
    <col min="2" max="2" width="20.5546875" style="1" customWidth="1"/>
    <col min="3" max="3" width="9.109375" style="1"/>
    <col min="4" max="6" width="10.6640625" style="1" customWidth="1"/>
    <col min="7" max="8" width="11" style="1" customWidth="1"/>
    <col min="9" max="15" width="10.6640625" style="1" customWidth="1"/>
    <col min="16" max="16384" width="9.109375" style="1"/>
  </cols>
  <sheetData>
    <row r="2" spans="1:15" ht="18" x14ac:dyDescent="0.35">
      <c r="B2" s="14" t="s">
        <v>27</v>
      </c>
    </row>
    <row r="3" spans="1:15" ht="18" x14ac:dyDescent="0.35">
      <c r="B3" s="14" t="s">
        <v>26</v>
      </c>
    </row>
    <row r="4" spans="1:15" ht="13.95" customHeight="1" thickBot="1" x14ac:dyDescent="0.35">
      <c r="A4" s="12"/>
    </row>
    <row r="5" spans="1:15" ht="13.95" customHeight="1" x14ac:dyDescent="0.3">
      <c r="A5" s="13"/>
      <c r="B5" s="13"/>
      <c r="C5" s="13"/>
      <c r="D5" s="28" t="s">
        <v>20</v>
      </c>
      <c r="E5" s="29"/>
      <c r="F5" s="29"/>
      <c r="G5" s="29"/>
      <c r="H5" s="17"/>
      <c r="I5" s="21" t="s">
        <v>32</v>
      </c>
      <c r="J5" s="22"/>
      <c r="K5" s="22"/>
      <c r="L5" s="22"/>
      <c r="M5" s="23"/>
      <c r="N5" s="13"/>
    </row>
    <row r="6" spans="1:15" ht="13.95" customHeight="1" x14ac:dyDescent="0.3">
      <c r="A6" s="13"/>
      <c r="B6" s="13"/>
      <c r="C6" s="13"/>
      <c r="D6" s="19" t="s">
        <v>19</v>
      </c>
      <c r="E6" s="20"/>
      <c r="F6" s="20"/>
      <c r="G6" s="20"/>
      <c r="H6" s="15"/>
      <c r="I6" s="24" t="s">
        <v>33</v>
      </c>
      <c r="J6" s="25"/>
      <c r="K6" s="25"/>
      <c r="L6" s="25"/>
      <c r="M6" s="26"/>
      <c r="N6" s="13"/>
    </row>
    <row r="7" spans="1:15" ht="13.95" customHeight="1" x14ac:dyDescent="0.3">
      <c r="A7" s="13"/>
      <c r="B7" s="13"/>
      <c r="C7" s="13"/>
      <c r="D7" s="19" t="s">
        <v>21</v>
      </c>
      <c r="E7" s="20"/>
      <c r="F7" s="20"/>
      <c r="G7" s="20"/>
      <c r="H7" s="15"/>
      <c r="I7" s="27" t="s">
        <v>34</v>
      </c>
      <c r="J7" s="25"/>
      <c r="K7" s="25"/>
      <c r="L7" s="25"/>
      <c r="M7" s="26"/>
      <c r="N7" s="13"/>
    </row>
    <row r="8" spans="1:15" ht="13.95" customHeight="1" x14ac:dyDescent="0.3">
      <c r="A8" s="13"/>
      <c r="B8" s="13"/>
      <c r="C8" s="13"/>
      <c r="D8" s="19" t="s">
        <v>22</v>
      </c>
      <c r="E8" s="20"/>
      <c r="F8" s="20"/>
      <c r="G8" s="20"/>
      <c r="H8" s="15"/>
      <c r="I8" s="24" t="s">
        <v>39</v>
      </c>
      <c r="J8" s="25"/>
      <c r="K8" s="25"/>
      <c r="L8" s="25"/>
      <c r="M8" s="26"/>
      <c r="N8" s="13"/>
    </row>
    <row r="9" spans="1:15" ht="13.95" customHeight="1" x14ac:dyDescent="0.3">
      <c r="A9" s="13"/>
      <c r="B9" s="13"/>
      <c r="C9" s="13"/>
      <c r="D9" s="19" t="s">
        <v>23</v>
      </c>
      <c r="E9" s="20"/>
      <c r="F9" s="20"/>
      <c r="G9" s="20"/>
      <c r="H9" s="15"/>
      <c r="I9" s="24" t="s">
        <v>35</v>
      </c>
      <c r="J9" s="25"/>
      <c r="K9" s="25"/>
      <c r="L9" s="25"/>
      <c r="M9" s="26"/>
      <c r="N9" s="13"/>
    </row>
    <row r="10" spans="1:15" ht="13.95" customHeight="1" x14ac:dyDescent="0.3">
      <c r="A10" s="13"/>
      <c r="B10" s="13"/>
      <c r="C10" s="13"/>
      <c r="D10" s="19" t="s">
        <v>29</v>
      </c>
      <c r="E10" s="20"/>
      <c r="F10" s="20"/>
      <c r="G10" s="20"/>
      <c r="H10" s="15"/>
      <c r="I10" s="24">
        <v>61334</v>
      </c>
      <c r="J10" s="25"/>
      <c r="K10" s="25"/>
      <c r="L10" s="25"/>
      <c r="M10" s="26"/>
      <c r="N10" s="13"/>
    </row>
    <row r="11" spans="1:15" ht="13.95" customHeight="1" x14ac:dyDescent="0.3">
      <c r="A11" s="13"/>
      <c r="B11" s="13"/>
      <c r="C11" s="13"/>
      <c r="D11" s="19" t="s">
        <v>30</v>
      </c>
      <c r="E11" s="20"/>
      <c r="F11" s="20"/>
      <c r="G11" s="20"/>
      <c r="H11" s="15"/>
      <c r="I11" s="24">
        <v>2437</v>
      </c>
      <c r="J11" s="25"/>
      <c r="K11" s="25"/>
      <c r="L11" s="25"/>
      <c r="M11" s="26"/>
      <c r="N11" s="13"/>
    </row>
    <row r="12" spans="1:15" ht="13.95" customHeight="1" x14ac:dyDescent="0.3">
      <c r="A12" s="13"/>
      <c r="B12" s="13"/>
      <c r="C12" s="13"/>
      <c r="D12" s="19" t="s">
        <v>31</v>
      </c>
      <c r="E12" s="20"/>
      <c r="F12" s="20"/>
      <c r="G12" s="20"/>
      <c r="H12" s="15"/>
      <c r="I12" s="24">
        <v>554</v>
      </c>
      <c r="J12" s="25"/>
      <c r="K12" s="25"/>
      <c r="L12" s="25"/>
      <c r="M12" s="26"/>
      <c r="N12" s="13"/>
    </row>
    <row r="13" spans="1:15" ht="13.95" customHeight="1" x14ac:dyDescent="0.3">
      <c r="A13" s="13"/>
      <c r="B13" s="13"/>
      <c r="C13" s="13"/>
      <c r="D13" s="19" t="s">
        <v>25</v>
      </c>
      <c r="E13" s="20"/>
      <c r="F13" s="20"/>
      <c r="G13" s="20"/>
      <c r="H13" s="15"/>
      <c r="I13" s="24" t="s">
        <v>38</v>
      </c>
      <c r="J13" s="25"/>
      <c r="K13" s="25"/>
      <c r="L13" s="25"/>
      <c r="M13" s="26"/>
      <c r="N13" s="13"/>
    </row>
    <row r="14" spans="1:15" ht="13.95" customHeight="1" thickBot="1" x14ac:dyDescent="0.35">
      <c r="A14" s="13"/>
      <c r="B14" s="13"/>
      <c r="C14" s="13"/>
      <c r="D14" s="35" t="s">
        <v>24</v>
      </c>
      <c r="E14" s="36"/>
      <c r="F14" s="36"/>
      <c r="G14" s="36"/>
      <c r="H14" s="16"/>
      <c r="I14" s="32" t="s">
        <v>37</v>
      </c>
      <c r="J14" s="33"/>
      <c r="K14" s="33"/>
      <c r="L14" s="33"/>
      <c r="M14" s="34"/>
      <c r="N14" s="13"/>
    </row>
    <row r="15" spans="1:15" ht="13.95" customHeight="1" x14ac:dyDescent="0.3">
      <c r="A15" s="31"/>
      <c r="B15" s="31"/>
      <c r="D15" s="1" t="s">
        <v>36</v>
      </c>
    </row>
    <row r="16" spans="1:15" ht="13.95" customHeight="1" x14ac:dyDescent="0.3">
      <c r="A16" s="31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6" x14ac:dyDescent="0.3">
      <c r="A17" s="12"/>
      <c r="B17" s="2"/>
    </row>
    <row r="18" spans="1:15" x14ac:dyDescent="0.3">
      <c r="A18" s="12"/>
      <c r="E18" s="1">
        <f>SUM(D30:I30)</f>
        <v>24613</v>
      </c>
      <c r="K18" s="1">
        <f>SUM(J30:O30)</f>
        <v>36721</v>
      </c>
    </row>
    <row r="19" spans="1:15" s="3" customFormat="1" x14ac:dyDescent="0.3">
      <c r="A19" s="12"/>
      <c r="D19" s="30" t="s">
        <v>0</v>
      </c>
      <c r="E19" s="30"/>
      <c r="F19" s="30"/>
      <c r="G19" s="30"/>
      <c r="H19" s="30"/>
      <c r="I19" s="30"/>
      <c r="J19" s="30" t="s">
        <v>1</v>
      </c>
      <c r="K19" s="30"/>
      <c r="L19" s="30"/>
      <c r="M19" s="30"/>
      <c r="N19" s="30"/>
      <c r="O19" s="30"/>
    </row>
    <row r="20" spans="1:15" s="4" customFormat="1" ht="41.4" x14ac:dyDescent="0.3"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28</v>
      </c>
      <c r="J20" s="5" t="s">
        <v>4</v>
      </c>
      <c r="K20" s="5" t="s">
        <v>5</v>
      </c>
      <c r="L20" s="5" t="s">
        <v>6</v>
      </c>
      <c r="M20" s="5" t="s">
        <v>7</v>
      </c>
      <c r="N20" s="5" t="s">
        <v>8</v>
      </c>
      <c r="O20" s="5" t="s">
        <v>28</v>
      </c>
    </row>
    <row r="21" spans="1:15" x14ac:dyDescent="0.3">
      <c r="B21" s="12" t="s">
        <v>9</v>
      </c>
      <c r="C21" s="6">
        <f>SUM(D21:O21)</f>
        <v>10037</v>
      </c>
      <c r="D21" s="7">
        <f>3542+132</f>
        <v>3674</v>
      </c>
      <c r="E21" s="7">
        <f>379+10</f>
        <v>389</v>
      </c>
      <c r="F21" s="7">
        <f>379+6</f>
        <v>385</v>
      </c>
      <c r="G21" s="7">
        <f>344+10</f>
        <v>354</v>
      </c>
      <c r="H21" s="7">
        <f>3+0+13+0</f>
        <v>16</v>
      </c>
      <c r="I21" s="7">
        <f>58+1</f>
        <v>59</v>
      </c>
      <c r="J21" s="7">
        <f>56+3633</f>
        <v>3689</v>
      </c>
      <c r="K21" s="7">
        <f>655+6</f>
        <v>661</v>
      </c>
      <c r="L21" s="7">
        <f>435+1</f>
        <v>436</v>
      </c>
      <c r="M21" s="7">
        <f>273+3</f>
        <v>276</v>
      </c>
      <c r="N21" s="7">
        <f>9+10</f>
        <v>19</v>
      </c>
      <c r="O21" s="7">
        <f>79</f>
        <v>79</v>
      </c>
    </row>
    <row r="22" spans="1:15" x14ac:dyDescent="0.3">
      <c r="B22" s="12" t="s">
        <v>10</v>
      </c>
      <c r="C22" s="6">
        <f t="shared" ref="C22:C29" si="0">SUM(D22:O22)</f>
        <v>25582</v>
      </c>
      <c r="D22" s="7">
        <v>9972</v>
      </c>
      <c r="E22" s="7">
        <v>975</v>
      </c>
      <c r="F22" s="7">
        <v>844</v>
      </c>
      <c r="G22" s="7">
        <v>1039</v>
      </c>
      <c r="H22" s="7">
        <f>17+24</f>
        <v>41</v>
      </c>
      <c r="I22" s="7">
        <v>196</v>
      </c>
      <c r="J22" s="7">
        <v>8761</v>
      </c>
      <c r="K22" s="7">
        <v>1567</v>
      </c>
      <c r="L22" s="7">
        <v>849</v>
      </c>
      <c r="M22" s="7">
        <v>1065</v>
      </c>
      <c r="N22" s="7">
        <f>8+28</f>
        <v>36</v>
      </c>
      <c r="O22" s="7">
        <v>237</v>
      </c>
    </row>
    <row r="23" spans="1:15" x14ac:dyDescent="0.3">
      <c r="B23" s="12" t="s">
        <v>11</v>
      </c>
      <c r="C23" s="6">
        <f t="shared" si="0"/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3">
      <c r="B24" s="12" t="s">
        <v>12</v>
      </c>
      <c r="C24" s="6">
        <f t="shared" si="0"/>
        <v>7609</v>
      </c>
      <c r="D24" s="7">
        <v>1224</v>
      </c>
      <c r="E24" s="7">
        <v>453</v>
      </c>
      <c r="F24" s="7">
        <v>676</v>
      </c>
      <c r="G24" s="7">
        <v>168</v>
      </c>
      <c r="H24" s="7">
        <f>4+10</f>
        <v>14</v>
      </c>
      <c r="I24" s="7">
        <v>73</v>
      </c>
      <c r="J24" s="7">
        <v>2318</v>
      </c>
      <c r="K24" s="7">
        <v>826</v>
      </c>
      <c r="L24" s="7">
        <v>1329</v>
      </c>
      <c r="M24" s="7">
        <v>374</v>
      </c>
      <c r="N24" s="7">
        <f>13+21</f>
        <v>34</v>
      </c>
      <c r="O24" s="7">
        <v>120</v>
      </c>
    </row>
    <row r="25" spans="1:15" x14ac:dyDescent="0.3">
      <c r="B25" s="12" t="s">
        <v>13</v>
      </c>
      <c r="C25" s="6">
        <f t="shared" si="0"/>
        <v>18106</v>
      </c>
      <c r="D25" s="7">
        <v>2312</v>
      </c>
      <c r="E25" s="7">
        <v>774</v>
      </c>
      <c r="F25" s="7">
        <v>588</v>
      </c>
      <c r="G25" s="7">
        <v>228</v>
      </c>
      <c r="H25" s="7">
        <f>6+15</f>
        <v>21</v>
      </c>
      <c r="I25" s="7">
        <v>138</v>
      </c>
      <c r="J25" s="7">
        <v>6984</v>
      </c>
      <c r="K25" s="7">
        <v>4000</v>
      </c>
      <c r="L25" s="7">
        <v>1892</v>
      </c>
      <c r="M25" s="7">
        <v>622</v>
      </c>
      <c r="N25" s="7">
        <f>28+62</f>
        <v>90</v>
      </c>
      <c r="O25" s="7">
        <v>457</v>
      </c>
    </row>
    <row r="26" spans="1:15" x14ac:dyDescent="0.3">
      <c r="B26" s="12" t="s">
        <v>14</v>
      </c>
      <c r="C26" s="6">
        <f t="shared" si="0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3">
      <c r="B27" s="12" t="s">
        <v>15</v>
      </c>
      <c r="C27" s="6">
        <f t="shared" si="0"/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3">
      <c r="B28" s="12" t="s">
        <v>16</v>
      </c>
      <c r="C28" s="6">
        <f t="shared" si="0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3">
      <c r="B29" s="12" t="s">
        <v>17</v>
      </c>
      <c r="C29" s="6">
        <f t="shared" si="0"/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3">
      <c r="B30" s="12" t="s">
        <v>18</v>
      </c>
      <c r="C30" s="6">
        <f>SUM(C21:C29)</f>
        <v>61334</v>
      </c>
      <c r="D30" s="6">
        <f>SUM(D21:D29)</f>
        <v>17182</v>
      </c>
      <c r="E30" s="6">
        <f t="shared" ref="E30:O30" si="1">SUM(E21:E29)</f>
        <v>2591</v>
      </c>
      <c r="F30" s="6">
        <f t="shared" si="1"/>
        <v>2493</v>
      </c>
      <c r="G30" s="6">
        <f t="shared" si="1"/>
        <v>1789</v>
      </c>
      <c r="H30" s="6">
        <f t="shared" si="1"/>
        <v>92</v>
      </c>
      <c r="I30" s="6">
        <f t="shared" si="1"/>
        <v>466</v>
      </c>
      <c r="J30" s="6">
        <f t="shared" si="1"/>
        <v>21752</v>
      </c>
      <c r="K30" s="6">
        <f t="shared" si="1"/>
        <v>7054</v>
      </c>
      <c r="L30" s="6">
        <f t="shared" si="1"/>
        <v>4506</v>
      </c>
      <c r="M30" s="6">
        <f t="shared" si="1"/>
        <v>2337</v>
      </c>
      <c r="N30" s="6">
        <f t="shared" si="1"/>
        <v>179</v>
      </c>
      <c r="O30" s="6">
        <f t="shared" si="1"/>
        <v>893</v>
      </c>
    </row>
    <row r="34" spans="2:15" s="4" customFormat="1" ht="41.4" x14ac:dyDescent="0.3">
      <c r="B34" s="4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28</v>
      </c>
      <c r="J34" s="8"/>
      <c r="K34" s="11" t="s">
        <v>0</v>
      </c>
      <c r="L34" s="11" t="s">
        <v>1</v>
      </c>
      <c r="M34" s="11" t="s">
        <v>18</v>
      </c>
      <c r="N34" s="18"/>
      <c r="O34" s="8"/>
    </row>
    <row r="35" spans="2:15" x14ac:dyDescent="0.3">
      <c r="B35" s="12" t="s">
        <v>9</v>
      </c>
      <c r="C35" s="9">
        <f t="shared" ref="C35:C43" si="2">SUM(D35:I35)</f>
        <v>0.1636449603808654</v>
      </c>
      <c r="D35" s="9">
        <f t="shared" ref="D35:I35" si="3">(D21+J21)/$C$30</f>
        <v>0.12004760817817198</v>
      </c>
      <c r="E35" s="9">
        <f t="shared" si="3"/>
        <v>1.7119379137183293E-2</v>
      </c>
      <c r="F35" s="9">
        <f t="shared" si="3"/>
        <v>1.3385724068216649E-2</v>
      </c>
      <c r="G35" s="9">
        <f t="shared" si="3"/>
        <v>1.0271627482309975E-2</v>
      </c>
      <c r="H35" s="9">
        <f t="shared" si="3"/>
        <v>5.7064597123944309E-4</v>
      </c>
      <c r="I35" s="9">
        <f t="shared" si="3"/>
        <v>2.2499755437440897E-3</v>
      </c>
      <c r="J35" s="10"/>
      <c r="K35" s="9">
        <f>E18/C30</f>
        <v>0.40129455114618318</v>
      </c>
      <c r="L35" s="9">
        <f>K18/C30</f>
        <v>0.59870544885381682</v>
      </c>
      <c r="M35" s="9">
        <f>SUM(K35:L35)</f>
        <v>1</v>
      </c>
      <c r="N35" s="10"/>
      <c r="O35" s="10"/>
    </row>
    <row r="36" spans="2:15" x14ac:dyDescent="0.3">
      <c r="B36" s="12" t="s">
        <v>10</v>
      </c>
      <c r="C36" s="9">
        <f t="shared" si="2"/>
        <v>0.4170932924642124</v>
      </c>
      <c r="D36" s="9">
        <f t="shared" ref="D36:G43" si="4">(D22+J22)/$C$30</f>
        <v>0.30542602797795676</v>
      </c>
      <c r="E36" s="9">
        <f t="shared" si="4"/>
        <v>4.1445201682590409E-2</v>
      </c>
      <c r="F36" s="9">
        <f t="shared" si="4"/>
        <v>2.7602960837382201E-2</v>
      </c>
      <c r="G36" s="9">
        <f t="shared" si="4"/>
        <v>3.4303974956793951E-2</v>
      </c>
      <c r="H36" s="9">
        <f t="shared" ref="H36:H43" si="5">(H22+N22)/$C$30</f>
        <v>1.2554211367267747E-3</v>
      </c>
      <c r="I36" s="9">
        <f t="shared" ref="I36:I43" si="6">(I22+O22)/$C$30</f>
        <v>7.0597058727622525E-3</v>
      </c>
      <c r="J36" s="10"/>
      <c r="K36" s="10"/>
      <c r="L36" s="10"/>
      <c r="M36" s="10"/>
      <c r="N36" s="10"/>
      <c r="O36" s="10"/>
    </row>
    <row r="37" spans="2:15" x14ac:dyDescent="0.3">
      <c r="B37" s="12" t="s">
        <v>11</v>
      </c>
      <c r="C37" s="9">
        <f t="shared" si="2"/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5"/>
        <v>0</v>
      </c>
      <c r="I37" s="9">
        <f t="shared" si="6"/>
        <v>0</v>
      </c>
      <c r="J37" s="10"/>
      <c r="K37" s="10"/>
      <c r="L37" s="10"/>
      <c r="M37" s="10"/>
      <c r="N37" s="10"/>
      <c r="O37" s="10"/>
    </row>
    <row r="38" spans="2:15" x14ac:dyDescent="0.3">
      <c r="B38" s="12" t="s">
        <v>12</v>
      </c>
      <c r="C38" s="9">
        <f t="shared" si="2"/>
        <v>0.1240584341474549</v>
      </c>
      <c r="D38" s="9">
        <f t="shared" si="4"/>
        <v>5.7749372289431639E-2</v>
      </c>
      <c r="E38" s="9">
        <f t="shared" si="4"/>
        <v>2.0853034206149933E-2</v>
      </c>
      <c r="F38" s="9">
        <f t="shared" si="4"/>
        <v>3.2689862066716667E-2</v>
      </c>
      <c r="G38" s="9">
        <f t="shared" si="4"/>
        <v>8.8368604689079474E-3</v>
      </c>
      <c r="H38" s="9">
        <f t="shared" si="5"/>
        <v>7.8260018912837902E-4</v>
      </c>
      <c r="I38" s="9">
        <f t="shared" si="6"/>
        <v>3.1467049271203572E-3</v>
      </c>
      <c r="J38" s="10"/>
      <c r="K38" s="10"/>
      <c r="L38" s="10"/>
      <c r="M38" s="10"/>
      <c r="N38" s="10"/>
      <c r="O38" s="10"/>
    </row>
    <row r="39" spans="2:15" x14ac:dyDescent="0.3">
      <c r="B39" s="12" t="s">
        <v>13</v>
      </c>
      <c r="C39" s="9">
        <f t="shared" si="2"/>
        <v>0.29520331300746727</v>
      </c>
      <c r="D39" s="9">
        <f t="shared" si="4"/>
        <v>0.15156356996119608</v>
      </c>
      <c r="E39" s="9">
        <f t="shared" si="4"/>
        <v>7.783611047706003E-2</v>
      </c>
      <c r="F39" s="9">
        <f t="shared" si="4"/>
        <v>4.0434343104966249E-2</v>
      </c>
      <c r="G39" s="9">
        <f t="shared" si="4"/>
        <v>1.3858545015815045E-2</v>
      </c>
      <c r="H39" s="9">
        <f t="shared" si="5"/>
        <v>1.8097629373593764E-3</v>
      </c>
      <c r="I39" s="9">
        <f t="shared" si="6"/>
        <v>9.7009815110705323E-3</v>
      </c>
      <c r="J39" s="10"/>
      <c r="K39" s="10"/>
      <c r="L39" s="10"/>
      <c r="M39" s="10"/>
      <c r="N39" s="10"/>
      <c r="O39" s="10"/>
    </row>
    <row r="40" spans="2:15" x14ac:dyDescent="0.3">
      <c r="B40" s="12" t="s">
        <v>14</v>
      </c>
      <c r="C40" s="9">
        <f t="shared" si="2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5"/>
        <v>0</v>
      </c>
      <c r="I40" s="9">
        <f t="shared" si="6"/>
        <v>0</v>
      </c>
      <c r="J40" s="10"/>
      <c r="K40" s="10"/>
      <c r="L40" s="10"/>
      <c r="M40" s="10"/>
      <c r="N40" s="10"/>
      <c r="O40" s="10"/>
    </row>
    <row r="41" spans="2:15" x14ac:dyDescent="0.3">
      <c r="B41" s="12" t="s">
        <v>15</v>
      </c>
      <c r="C41" s="9">
        <f t="shared" si="2"/>
        <v>0</v>
      </c>
      <c r="D41" s="9">
        <f t="shared" si="4"/>
        <v>0</v>
      </c>
      <c r="E41" s="9">
        <f t="shared" si="4"/>
        <v>0</v>
      </c>
      <c r="F41" s="9">
        <f t="shared" si="4"/>
        <v>0</v>
      </c>
      <c r="G41" s="9">
        <f t="shared" si="4"/>
        <v>0</v>
      </c>
      <c r="H41" s="9">
        <f t="shared" si="5"/>
        <v>0</v>
      </c>
      <c r="I41" s="9">
        <f t="shared" si="6"/>
        <v>0</v>
      </c>
      <c r="J41" s="10"/>
      <c r="K41" s="10"/>
      <c r="L41" s="10"/>
      <c r="M41" s="10"/>
      <c r="N41" s="10"/>
      <c r="O41" s="10"/>
    </row>
    <row r="42" spans="2:15" x14ac:dyDescent="0.3">
      <c r="B42" s="12" t="s">
        <v>16</v>
      </c>
      <c r="C42" s="9">
        <f t="shared" si="2"/>
        <v>0</v>
      </c>
      <c r="D42" s="9">
        <f t="shared" si="4"/>
        <v>0</v>
      </c>
      <c r="E42" s="9">
        <f t="shared" si="4"/>
        <v>0</v>
      </c>
      <c r="F42" s="9">
        <f t="shared" si="4"/>
        <v>0</v>
      </c>
      <c r="G42" s="9">
        <f t="shared" si="4"/>
        <v>0</v>
      </c>
      <c r="H42" s="9">
        <f t="shared" si="5"/>
        <v>0</v>
      </c>
      <c r="I42" s="9">
        <f t="shared" si="6"/>
        <v>0</v>
      </c>
      <c r="J42" s="10"/>
      <c r="K42" s="10"/>
      <c r="L42" s="10"/>
      <c r="M42" s="10"/>
      <c r="N42" s="10"/>
      <c r="O42" s="10"/>
    </row>
    <row r="43" spans="2:15" x14ac:dyDescent="0.3">
      <c r="B43" s="12" t="s">
        <v>17</v>
      </c>
      <c r="C43" s="9">
        <f t="shared" si="2"/>
        <v>0</v>
      </c>
      <c r="D43" s="9">
        <f t="shared" si="4"/>
        <v>0</v>
      </c>
      <c r="E43" s="9">
        <f t="shared" si="4"/>
        <v>0</v>
      </c>
      <c r="F43" s="9">
        <f t="shared" si="4"/>
        <v>0</v>
      </c>
      <c r="G43" s="9">
        <f t="shared" si="4"/>
        <v>0</v>
      </c>
      <c r="H43" s="9">
        <f t="shared" si="5"/>
        <v>0</v>
      </c>
      <c r="I43" s="9">
        <f t="shared" si="6"/>
        <v>0</v>
      </c>
      <c r="J43" s="10"/>
      <c r="K43" s="10"/>
      <c r="L43" s="10"/>
      <c r="M43" s="10"/>
      <c r="N43" s="10"/>
      <c r="O43" s="10"/>
    </row>
    <row r="44" spans="2:15" x14ac:dyDescent="0.3">
      <c r="B44" s="12" t="s">
        <v>18</v>
      </c>
      <c r="C44" s="9">
        <f t="shared" ref="C44:I44" si="7">SUM(C35:C43)</f>
        <v>0.99999999999999989</v>
      </c>
      <c r="D44" s="9">
        <f t="shared" si="7"/>
        <v>0.63478657840675656</v>
      </c>
      <c r="E44" s="9">
        <f t="shared" si="7"/>
        <v>0.15725372550298367</v>
      </c>
      <c r="F44" s="9">
        <f t="shared" si="7"/>
        <v>0.11411289007728176</v>
      </c>
      <c r="G44" s="9">
        <f t="shared" si="7"/>
        <v>6.7271007923826925E-2</v>
      </c>
      <c r="H44" s="9">
        <f t="shared" si="7"/>
        <v>4.4184302344539728E-3</v>
      </c>
      <c r="I44" s="9">
        <f t="shared" si="7"/>
        <v>2.2157367854697234E-2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F393A041-B694-4DF3-8ED8-3629A3EC33E4}"/>
  </hyperlinks>
  <pageMargins left="0.7" right="0.7" top="0.75" bottom="0.75" header="0.3" footer="0.3"/>
  <pageSetup scale="75" orientation="landscape" r:id="rId2"/>
  <headerFooter>
    <oddHeader>&amp;CForm 13. EEOC Enterprise-wide and Chicago Diversity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Abreu, Dorothy L</cp:lastModifiedBy>
  <cp:lastPrinted>2023-09-19T20:52:14Z</cp:lastPrinted>
  <dcterms:created xsi:type="dcterms:W3CDTF">2012-07-18T20:08:34Z</dcterms:created>
  <dcterms:modified xsi:type="dcterms:W3CDTF">2023-11-09T15:08:36Z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  <property fmtid="{D5CDD505-2E9C-101B-9397-08002B2CF9AE}" pid="4" name="MSIP_Label_70751e7a-b562-4fc7-b140-c75cc9328182_Enabled">
    <vt:lpwstr>true</vt:lpwstr>
  </property>
  <property fmtid="{D5CDD505-2E9C-101B-9397-08002B2CF9AE}" pid="5" name="MSIP_Label_70751e7a-b562-4fc7-b140-c75cc9328182_SetDate">
    <vt:lpwstr>2023-11-07T22:28:31Z</vt:lpwstr>
  </property>
  <property fmtid="{D5CDD505-2E9C-101B-9397-08002B2CF9AE}" pid="6" name="MSIP_Label_70751e7a-b562-4fc7-b140-c75cc9328182_Method">
    <vt:lpwstr>Privileged</vt:lpwstr>
  </property>
  <property fmtid="{D5CDD505-2E9C-101B-9397-08002B2CF9AE}" pid="7" name="MSIP_Label_70751e7a-b562-4fc7-b140-c75cc9328182_Name">
    <vt:lpwstr>70751e7a-b562-4fc7-b140-c75cc9328182</vt:lpwstr>
  </property>
  <property fmtid="{D5CDD505-2E9C-101B-9397-08002B2CF9AE}" pid="8" name="MSIP_Label_70751e7a-b562-4fc7-b140-c75cc9328182_SiteId">
    <vt:lpwstr>5d25c963-07db-4627-9db3-720b2ff89865</vt:lpwstr>
  </property>
  <property fmtid="{D5CDD505-2E9C-101B-9397-08002B2CF9AE}" pid="9" name="MSIP_Label_70751e7a-b562-4fc7-b140-c75cc9328182_ActionId">
    <vt:lpwstr>8ebbfc28-41f2-4b97-b2f6-10f50729913e</vt:lpwstr>
  </property>
  <property fmtid="{D5CDD505-2E9C-101B-9397-08002B2CF9AE}" pid="10" name="MSIP_Label_70751e7a-b562-4fc7-b140-c75cc9328182_ContentBits">
    <vt:lpwstr>0</vt:lpwstr>
  </property>
</Properties>
</file>